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9\"/>
    </mc:Choice>
  </mc:AlternateContent>
  <xr:revisionPtr revIDLastSave="0" documentId="13_ncr:1_{87707CBF-CA69-4B6B-946D-135D24428B74}" xr6:coauthVersionLast="47" xr6:coauthVersionMax="47" xr10:uidLastSave="{00000000-0000-0000-0000-000000000000}"/>
  <bookViews>
    <workbookView xWindow="540" yWindow="384" windowWidth="21540" windowHeight="11280" tabRatio="796" activeTab="5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07-02-01(1)" sheetId="5" r:id="rId5"/>
    <sheet name="ОСР 107-07-01(1)" sheetId="6" r:id="rId6"/>
    <sheet name="ОСР 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F67" i="2"/>
  <c r="F68" i="2" s="1"/>
  <c r="F70" i="2" s="1"/>
  <c r="F71" i="2" s="1"/>
  <c r="F72" i="2" s="1"/>
  <c r="E67" i="2"/>
  <c r="E68" i="2" s="1"/>
  <c r="E70" i="2" s="1"/>
  <c r="E71" i="2" s="1"/>
  <c r="E72" i="2" s="1"/>
  <c r="G66" i="2"/>
  <c r="G67" i="2" s="1"/>
  <c r="G68" i="2" s="1"/>
  <c r="G70" i="2" s="1"/>
  <c r="G71" i="2" s="1"/>
  <c r="G72" i="2" s="1"/>
  <c r="F66" i="2"/>
  <c r="E66" i="2"/>
  <c r="D66" i="2"/>
  <c r="D67" i="2" s="1"/>
  <c r="G59" i="2"/>
  <c r="H59" i="2" s="1"/>
  <c r="F59" i="2"/>
  <c r="E59" i="2"/>
  <c r="D59" i="2"/>
  <c r="H58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8" i="1" l="1"/>
  <c r="C32" i="1"/>
  <c r="C31" i="1"/>
  <c r="D68" i="2"/>
  <c r="H67" i="2"/>
  <c r="H66" i="2"/>
  <c r="C40" i="1" l="1"/>
  <c r="C39" i="1"/>
  <c r="C42" i="1"/>
  <c r="D70" i="2"/>
  <c r="H68" i="2"/>
  <c r="H70" i="2" l="1"/>
  <c r="D71" i="2"/>
  <c r="D72" i="2" l="1"/>
  <c r="H72" i="2" s="1"/>
  <c r="H71" i="2"/>
</calcChain>
</file>

<file path=xl/sharedStrings.xml><?xml version="1.0" encoding="utf-8"?>
<sst xmlns="http://schemas.openxmlformats.org/spreadsheetml/2006/main" count="293" uniqueCount="149">
  <si>
    <t>СВОДКА ЗАТРАТ</t>
  </si>
  <si>
    <t>P_0769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</si>
  <si>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</si>
  <si>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</si>
  <si>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</si>
  <si>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</si>
  <si>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</si>
  <si>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</si>
  <si>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</si>
  <si>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</si>
  <si>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</si>
  <si>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</si>
  <si>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</si>
  <si>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</si>
  <si>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</si>
  <si>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</si>
  <si>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</si>
  <si>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</si>
  <si>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</si>
  <si>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</si>
  <si>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</si>
  <si>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</si>
  <si>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</si>
  <si>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</si>
  <si>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</si>
  <si>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"Реконструкция ВЛ-0,4 кВ от КТП Пер 719/2х630 кВА" Сызранский район Самарская область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</si>
  <si>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</si>
  <si>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</si>
  <si>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</si>
  <si>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</si>
  <si>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</si>
  <si>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</si>
  <si>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</si>
  <si>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</si>
  <si>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</si>
  <si>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</si>
  <si>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</si>
  <si>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</si>
  <si>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</si>
  <si>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</si>
  <si>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</si>
  <si>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</si>
  <si>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</si>
  <si>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</si>
  <si>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</si>
  <si>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</si>
  <si>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ПНР "Реконструкция ВЛ-0,4 кВ от КТП Пер 719/2х630 кВА" Сызранский район Самарская область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</si>
  <si>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</si>
  <si>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</si>
  <si>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</si>
  <si>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</si>
  <si>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</si>
  <si>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</si>
  <si>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</si>
  <si>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</si>
  <si>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</si>
  <si>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</si>
  <si>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</si>
  <si>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</si>
  <si>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</si>
  <si>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</si>
  <si>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</si>
  <si>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</si>
  <si>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</si>
  <si>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</si>
  <si>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</si>
  <si>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</si>
  <si>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</si>
  <si>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</si>
  <si>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</si>
  <si>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</si>
  <si>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</si>
  <si>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</si>
  <si>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</si>
  <si>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</si>
  <si>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</si>
  <si>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</si>
  <si>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</si>
  <si>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</si>
  <si>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ЛС-107-02</t>
  </si>
  <si>
    <t>Коммерческий учет</t>
  </si>
  <si>
    <t>Итого</t>
  </si>
  <si>
    <t>ОБЪЕКТНЫЙ СМЕТНЫЙ РАСЧЕТ № ОСР 107-07-01</t>
  </si>
  <si>
    <t>ЛС-107-09-02</t>
  </si>
  <si>
    <t>ПНР КУ</t>
  </si>
  <si>
    <t>ЛС-107-01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</si>
  <si>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</si>
  <si>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</si>
  <si>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</si>
  <si>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</si>
  <si>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</si>
  <si>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</si>
  <si>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</si>
  <si>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</si>
  <si>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</si>
  <si>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</si>
  <si>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</si>
  <si>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</si>
  <si>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</si>
  <si>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</si>
  <si>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</si>
  <si>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</si>
  <si>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</si>
  <si>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</si>
  <si>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</si>
  <si>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</si>
  <si>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км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</si>
  <si>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</si>
  <si>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</si>
  <si>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</si>
  <si>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</si>
  <si>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</si>
  <si>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</si>
  <si>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</si>
  <si>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</si>
  <si>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</si>
  <si>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</si>
  <si>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</si>
  <si>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</si>
  <si>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</si>
  <si>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</si>
  <si>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</si>
  <si>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</si>
  <si>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</si>
  <si>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</si>
  <si>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</si>
  <si>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</si>
  <si>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</si>
  <si>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</si>
  <si>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</si>
  <si>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</si>
  <si>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</si>
  <si>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</si>
  <si>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</si>
  <si>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</si>
  <si>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</si>
  <si>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</si>
  <si>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</si>
  <si>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</si>
  <si>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</si>
  <si>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ФСБЦ-05.1.02.07-0075</t>
  </si>
  <si>
    <t>ФСБЦ-21.2.01.01-0038</t>
  </si>
  <si>
    <t>Реконструкция ВЛ-0,4 кВ от ЗТП 108 10/0,4/2х400 кВА ПС 110/35/10 кВ Большая Черниговка (протяженностью 0,38км)</t>
  </si>
  <si>
    <t>Реконструкция ВЛ-0,4 кВ от ЗТП 108 10/0,4/2х400 кВА ПС 110/35/10 кВ Большая Черниговка (протяженностью 0,38км)</t>
  </si>
  <si>
    <t>Реконструкция ВЛ-0,4 кВ от ЗТП 108 10/0,4/2х400 кВА ПС 110/35/10 кВ Большая Черниговка (протяженностью 0,38км)</t>
  </si>
  <si>
    <t>Реконструкция ВЛ-0,4 кВ от ЗТП 108 10/0,4/2х400 кВА ПС 110/35/10 кВ Большая Черниговка (протяженностью 0,38км)</t>
  </si>
  <si>
    <t>Реконструкция ВЛ-0,4 кВ от ЗТП 108 10/0,4/2х400 кВА ПС 110/35/10 кВ Большая Черниговка (протяженностью 0,38км)</t>
  </si>
  <si>
    <t>Реконструкция ВЛ-0,4 кВ от ЗТП 108 10/0,4/2х400 кВА ПС 110/35/10 кВ Большая Черниговка (протяженностью 0,38км)</t>
  </si>
  <si>
    <t>Реконструкция ВЛ-0,4 кВ от ЗТП 108 10/0,4/2х400 кВА ПС 110/35/10 кВ Большая Черниговка (протяженностью 0,38км)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</si>
</sst>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932C20B3-8CF5-4C1C-9D1E-77A5DEB9B4B3}"/>
    <cellStyle name="Обычный" xfId="0" builtinId="0"/>
    <cellStyle name="Обычный 2" xfId="4" xr:uid="{65BC0F28-D92E-416F-80C7-CF5FC82C167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22" zoomScale="90" zoomScaleNormal="90" workbookViewId="0">
      <selection activeCell="A19" sqref="A19:C19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33203125" customWidth="1"/>
    <col min="9" max="9" width="16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127</v>
      </c>
      <c r="C26" s="54"/>
      <c r="D26" s="51"/>
      <c r="E26" s="51"/>
      <c r="F26" s="51"/>
      <c r="G26" s="52"/>
      <c r="H26" s="52" t="s">
        <v>128</v>
      </c>
      <c r="I26" s="52"/>
    </row>
    <row r="27" spans="1:9" ht="17.100000000000001" customHeight="1" x14ac:dyDescent="0.3">
      <c r="A27" s="55" t="s">
        <v>6</v>
      </c>
      <c r="B27" s="53" t="s">
        <v>129</v>
      </c>
      <c r="C27" s="56">
        <v>0</v>
      </c>
      <c r="D27" s="57"/>
      <c r="E27" s="57"/>
      <c r="F27" s="57"/>
      <c r="G27" s="58" t="s">
        <v>130</v>
      </c>
      <c r="H27" s="58" t="s">
        <v>131</v>
      </c>
      <c r="I27" s="58" t="s">
        <v>132</v>
      </c>
    </row>
    <row r="28" spans="1:9" ht="17.100000000000001" customHeight="1" x14ac:dyDescent="0.3">
      <c r="A28" s="55" t="s">
        <v>7</v>
      </c>
      <c r="B28" s="53" t="s">
        <v>133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134</v>
      </c>
      <c r="C29" s="62">
        <f>ССР!G64*1.2</f>
        <v>230.32651742105998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230.32651742105998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135</v>
      </c>
      <c r="C31" s="62">
        <f>C30-ROUND(C30/1.2,5)</f>
        <v>38.387757421059973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136</v>
      </c>
      <c r="C32" s="67">
        <f>C30*I36</f>
        <v>267.17698667932711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129</v>
      </c>
      <c r="C35" s="76">
        <f>ССР!D72+ССР!E72</f>
        <v>1928.7765267962563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133</v>
      </c>
      <c r="C36" s="76">
        <f>ССР!F72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134</v>
      </c>
      <c r="C37" s="76">
        <f>ССР!G72-C29</f>
        <v>6.909795522631839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1935.6863223188882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135</v>
      </c>
      <c r="C39" s="62">
        <f>C38-ROUND(C38/1.2,5)</f>
        <v>322.61438231888815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136</v>
      </c>
      <c r="C40" s="77">
        <f>C38*I37</f>
        <v>2344.6472425848301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138</v>
      </c>
      <c r="C42" s="103">
        <f>C40+C32</f>
        <v>2611.8242292641571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5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122.71616825439</v>
      </c>
      <c r="E25" s="20">
        <v>9.6568615806490996</v>
      </c>
      <c r="F25" s="20">
        <v>0</v>
      </c>
      <c r="G25" s="20">
        <v>0</v>
      </c>
      <c r="H25" s="20">
        <v>132.37302983504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1338.2524665359999</v>
      </c>
      <c r="E26" s="20">
        <v>20.360559805472999</v>
      </c>
      <c r="F26" s="20">
        <v>0</v>
      </c>
      <c r="G26" s="20">
        <v>0</v>
      </c>
      <c r="H26" s="20">
        <v>1358.6130263415</v>
      </c>
    </row>
    <row r="27" spans="1:8" ht="17.100000000000001" customHeight="1" x14ac:dyDescent="0.3">
      <c r="A27" s="6"/>
      <c r="B27" s="9"/>
      <c r="C27" s="9" t="s">
        <v>27</v>
      </c>
      <c r="D27" s="20">
        <v>1460.9686347904001</v>
      </c>
      <c r="E27" s="20">
        <v>30.017421386121999</v>
      </c>
      <c r="F27" s="20">
        <v>0</v>
      </c>
      <c r="G27" s="20">
        <v>0</v>
      </c>
      <c r="H27" s="20">
        <v>1490.9860561764999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1460.9686347904001</v>
      </c>
      <c r="E43" s="20">
        <v>30.017421386121999</v>
      </c>
      <c r="F43" s="20">
        <v>0</v>
      </c>
      <c r="G43" s="20">
        <v>0</v>
      </c>
      <c r="H43" s="20">
        <v>1490.9860561764999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29.219372695808001</v>
      </c>
      <c r="E45" s="20">
        <v>0.60034842772243002</v>
      </c>
      <c r="F45" s="20">
        <v>0</v>
      </c>
      <c r="G45" s="20">
        <v>0</v>
      </c>
      <c r="H45" s="20">
        <v>29.819721123530002</v>
      </c>
    </row>
    <row r="46" spans="1:8" ht="17.100000000000001" customHeight="1" x14ac:dyDescent="0.3">
      <c r="A46" s="6"/>
      <c r="B46" s="9"/>
      <c r="C46" s="9" t="s">
        <v>42</v>
      </c>
      <c r="D46" s="20">
        <v>29.219372695808001</v>
      </c>
      <c r="E46" s="20">
        <v>0.60034842772243002</v>
      </c>
      <c r="F46" s="20">
        <v>0</v>
      </c>
      <c r="G46" s="20">
        <v>0</v>
      </c>
      <c r="H46" s="20">
        <v>29.819721123530002</v>
      </c>
    </row>
    <row r="47" spans="1:8" ht="17.100000000000001" customHeight="1" x14ac:dyDescent="0.3">
      <c r="A47" s="6"/>
      <c r="B47" s="9"/>
      <c r="C47" s="9" t="s">
        <v>43</v>
      </c>
      <c r="D47" s="20">
        <v>1490.1880074861999</v>
      </c>
      <c r="E47" s="20">
        <v>30.617769813845001</v>
      </c>
      <c r="F47" s="20">
        <v>0</v>
      </c>
      <c r="G47" s="20">
        <v>0</v>
      </c>
      <c r="H47" s="20">
        <v>1520.8057773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2.9092582449594002</v>
      </c>
      <c r="H49" s="20">
        <v>2.9092582449594002</v>
      </c>
    </row>
    <row r="50" spans="1:8" ht="31.2" x14ac:dyDescent="0.3">
      <c r="A50" s="6">
        <v>5</v>
      </c>
      <c r="B50" s="6" t="s">
        <v>67</v>
      </c>
      <c r="C50" s="7" t="s">
        <v>69</v>
      </c>
      <c r="D50" s="20">
        <v>38.893906995389997</v>
      </c>
      <c r="E50" s="20">
        <v>0.79912379214133</v>
      </c>
      <c r="F50" s="20">
        <v>0</v>
      </c>
      <c r="G50" s="20">
        <v>0</v>
      </c>
      <c r="H50" s="20">
        <v>39.693030787531001</v>
      </c>
    </row>
    <row r="51" spans="1:8" x14ac:dyDescent="0.3">
      <c r="A51" s="6">
        <v>6</v>
      </c>
      <c r="B51" s="6" t="s">
        <v>68</v>
      </c>
      <c r="C51" s="7" t="s">
        <v>70</v>
      </c>
      <c r="D51" s="20">
        <v>0</v>
      </c>
      <c r="E51" s="20">
        <v>0</v>
      </c>
      <c r="F51" s="20">
        <v>0</v>
      </c>
      <c r="G51" s="20">
        <v>33.001485367411</v>
      </c>
      <c r="H51" s="20">
        <v>33.001485367411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31.380527010411001</v>
      </c>
      <c r="H52" s="20">
        <v>31.380527010411001</v>
      </c>
    </row>
    <row r="53" spans="1:8" x14ac:dyDescent="0.3">
      <c r="A53" s="6">
        <v>8</v>
      </c>
      <c r="B53" s="6"/>
      <c r="C53" s="7" t="s">
        <v>72</v>
      </c>
      <c r="D53" s="20">
        <v>0</v>
      </c>
      <c r="E53" s="20">
        <v>0</v>
      </c>
      <c r="F53" s="20">
        <v>0</v>
      </c>
      <c r="G53" s="20">
        <v>13.700435372133001</v>
      </c>
      <c r="H53" s="20">
        <v>13.700435372133001</v>
      </c>
    </row>
    <row r="54" spans="1:8" x14ac:dyDescent="0.3">
      <c r="A54" s="6">
        <v>9</v>
      </c>
      <c r="B54" s="6" t="s">
        <v>45</v>
      </c>
      <c r="C54" s="7" t="s">
        <v>26</v>
      </c>
      <c r="D54" s="20">
        <v>0</v>
      </c>
      <c r="E54" s="20">
        <v>0</v>
      </c>
      <c r="F54" s="20">
        <v>0</v>
      </c>
      <c r="G54" s="20">
        <v>15.20406159577</v>
      </c>
      <c r="H54" s="20">
        <v>15.20406159577</v>
      </c>
    </row>
    <row r="55" spans="1:8" ht="17.100000000000001" customHeight="1" x14ac:dyDescent="0.3">
      <c r="A55" s="6"/>
      <c r="B55" s="9"/>
      <c r="C55" s="9" t="s">
        <v>66</v>
      </c>
      <c r="D55" s="20">
        <v>38.893906995389997</v>
      </c>
      <c r="E55" s="20">
        <v>0.79912379214133</v>
      </c>
      <c r="F55" s="20">
        <v>0</v>
      </c>
      <c r="G55" s="20">
        <v>96.195767590684</v>
      </c>
      <c r="H55" s="20">
        <v>135.88879837821</v>
      </c>
    </row>
    <row r="56" spans="1:8" ht="17.100000000000001" customHeight="1" x14ac:dyDescent="0.3">
      <c r="A56" s="6"/>
      <c r="B56" s="9"/>
      <c r="C56" s="9" t="s">
        <v>65</v>
      </c>
      <c r="D56" s="20">
        <v>1529.0819144816001</v>
      </c>
      <c r="E56" s="20">
        <v>31.416893605986001</v>
      </c>
      <c r="F56" s="20">
        <v>0</v>
      </c>
      <c r="G56" s="20">
        <v>96.195767590684</v>
      </c>
      <c r="H56" s="20">
        <v>1656.6945756783</v>
      </c>
    </row>
    <row r="57" spans="1:8" ht="17.100000000000001" customHeight="1" x14ac:dyDescent="0.3">
      <c r="A57" s="6"/>
      <c r="B57" s="9"/>
      <c r="C57" s="9" t="s">
        <v>64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63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62</v>
      </c>
      <c r="D60" s="20">
        <v>1529.0819144816001</v>
      </c>
      <c r="E60" s="20">
        <v>31.416893605986001</v>
      </c>
      <c r="F60" s="20">
        <v>0</v>
      </c>
      <c r="G60" s="20">
        <v>96.195767590684</v>
      </c>
      <c r="H60" s="20">
        <v>1656.6945756783</v>
      </c>
    </row>
    <row r="61" spans="1:8" ht="153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60</v>
      </c>
      <c r="C62" s="7" t="s">
        <v>59</v>
      </c>
      <c r="D62" s="20">
        <v>0</v>
      </c>
      <c r="E62" s="20">
        <v>0</v>
      </c>
      <c r="F62" s="20">
        <v>0</v>
      </c>
      <c r="G62" s="20">
        <v>95.742996926862006</v>
      </c>
      <c r="H62" s="20">
        <v>95.742996926862006</v>
      </c>
    </row>
    <row r="63" spans="1:8" ht="17.100000000000001" customHeight="1" x14ac:dyDescent="0.3">
      <c r="A63" s="6"/>
      <c r="B63" s="9"/>
      <c r="C63" s="9" t="s">
        <v>58</v>
      </c>
      <c r="D63" s="20">
        <v>0</v>
      </c>
      <c r="E63" s="20">
        <v>0</v>
      </c>
      <c r="F63" s="20">
        <v>0</v>
      </c>
      <c r="G63" s="20">
        <v>95.742996926862006</v>
      </c>
      <c r="H63" s="20">
        <v>95.742996926862006</v>
      </c>
    </row>
    <row r="64" spans="1:8" ht="17.100000000000001" customHeight="1" x14ac:dyDescent="0.3">
      <c r="A64" s="6"/>
      <c r="B64" s="9"/>
      <c r="C64" s="9" t="s">
        <v>57</v>
      </c>
      <c r="D64" s="20">
        <v>1529.0819144816001</v>
      </c>
      <c r="E64" s="20">
        <v>31.416893605986001</v>
      </c>
      <c r="F64" s="20">
        <v>0</v>
      </c>
      <c r="G64" s="20">
        <v>191.93876451755</v>
      </c>
      <c r="H64" s="20">
        <v>1752.4375726051001</v>
      </c>
    </row>
    <row r="65" spans="1:8" ht="17.100000000000001" customHeight="1" x14ac:dyDescent="0.3">
      <c r="A65" s="6"/>
      <c r="B65" s="9"/>
      <c r="C65" s="9" t="s">
        <v>56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55</v>
      </c>
      <c r="C66" s="7" t="s">
        <v>54</v>
      </c>
      <c r="D66" s="20">
        <f>D64 * 3%</f>
        <v>45.872457434448002</v>
      </c>
      <c r="E66" s="20">
        <f>E64 * 3%</f>
        <v>0.94250680817957999</v>
      </c>
      <c r="F66" s="20">
        <f>F64 * 3%</f>
        <v>0</v>
      </c>
      <c r="G66" s="20">
        <f>G64 * 3%</f>
        <v>5.7581629355264994</v>
      </c>
      <c r="H66" s="20">
        <f>SUM(D66:G66)</f>
        <v>52.573127178154081</v>
      </c>
    </row>
    <row r="67" spans="1:8" ht="17.100000000000001" customHeight="1" x14ac:dyDescent="0.3">
      <c r="A67" s="6"/>
      <c r="B67" s="9"/>
      <c r="C67" s="9" t="s">
        <v>53</v>
      </c>
      <c r="D67" s="20">
        <f>D66</f>
        <v>45.872457434448002</v>
      </c>
      <c r="E67" s="20">
        <f>E66</f>
        <v>0.94250680817957999</v>
      </c>
      <c r="F67" s="20">
        <f>F66</f>
        <v>0</v>
      </c>
      <c r="G67" s="20">
        <f>G66</f>
        <v>5.7581629355264994</v>
      </c>
      <c r="H67" s="20">
        <f>SUM(D67:G67)</f>
        <v>52.573127178154081</v>
      </c>
    </row>
    <row r="68" spans="1:8" ht="17.100000000000001" customHeight="1" x14ac:dyDescent="0.3">
      <c r="A68" s="6"/>
      <c r="B68" s="9"/>
      <c r="C68" s="9" t="s">
        <v>52</v>
      </c>
      <c r="D68" s="20">
        <f>D67 + D64</f>
        <v>1574.9543719160481</v>
      </c>
      <c r="E68" s="20">
        <f>E67 + E64</f>
        <v>32.359400414165577</v>
      </c>
      <c r="F68" s="20">
        <f>F67 + F64</f>
        <v>0</v>
      </c>
      <c r="G68" s="20">
        <f>G67 + G64</f>
        <v>197.69692745307651</v>
      </c>
      <c r="H68" s="20">
        <f>SUM(D68:G68)</f>
        <v>1805.0106997832902</v>
      </c>
    </row>
    <row r="69" spans="1:8" ht="17.100000000000001" customHeight="1" x14ac:dyDescent="0.3">
      <c r="A69" s="6"/>
      <c r="B69" s="9"/>
      <c r="C69" s="9" t="s">
        <v>51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50</v>
      </c>
      <c r="C70" s="7" t="s">
        <v>49</v>
      </c>
      <c r="D70" s="20">
        <f>D68 * 20%</f>
        <v>314.99087438320964</v>
      </c>
      <c r="E70" s="20">
        <f>E68 * 20%</f>
        <v>6.471880082833116</v>
      </c>
      <c r="F70" s="20">
        <f>F68 * 20%</f>
        <v>0</v>
      </c>
      <c r="G70" s="20">
        <f>G68 * 20%</f>
        <v>39.539385490615302</v>
      </c>
      <c r="H70" s="20">
        <f>SUM(D70:G70)</f>
        <v>361.00213995665808</v>
      </c>
    </row>
    <row r="71" spans="1:8" ht="17.100000000000001" customHeight="1" x14ac:dyDescent="0.3">
      <c r="A71" s="6"/>
      <c r="B71" s="9"/>
      <c r="C71" s="9" t="s">
        <v>48</v>
      </c>
      <c r="D71" s="20">
        <f>D70</f>
        <v>314.99087438320964</v>
      </c>
      <c r="E71" s="20">
        <f>E70</f>
        <v>6.471880082833116</v>
      </c>
      <c r="F71" s="20">
        <f>F70</f>
        <v>0</v>
      </c>
      <c r="G71" s="20">
        <f>G70</f>
        <v>39.539385490615302</v>
      </c>
      <c r="H71" s="20">
        <f>SUM(D71:G71)</f>
        <v>361.00213995665808</v>
      </c>
    </row>
    <row r="72" spans="1:8" ht="17.100000000000001" customHeight="1" x14ac:dyDescent="0.3">
      <c r="A72" s="6"/>
      <c r="B72" s="9"/>
      <c r="C72" s="9" t="s">
        <v>47</v>
      </c>
      <c r="D72" s="20">
        <f>D71 + D68</f>
        <v>1889.9452462992576</v>
      </c>
      <c r="E72" s="20">
        <f>E71 + E68</f>
        <v>38.831280496998694</v>
      </c>
      <c r="F72" s="20">
        <f>F71 + F68</f>
        <v>0</v>
      </c>
      <c r="G72" s="20">
        <f>G71 + G68</f>
        <v>237.23631294369181</v>
      </c>
      <c r="H72" s="20">
        <f>SUM(D72:G72)</f>
        <v>2166.012839739948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80</v>
      </c>
      <c r="D13" s="19">
        <v>122.71616825439</v>
      </c>
      <c r="E13" s="19">
        <v>9.6568615806490996</v>
      </c>
      <c r="F13" s="19">
        <v>0</v>
      </c>
      <c r="G13" s="19">
        <v>0</v>
      </c>
      <c r="H13" s="19">
        <v>132.37302983504</v>
      </c>
      <c r="J13" s="5"/>
    </row>
    <row r="14" spans="1:14" ht="17.100000000000001" customHeight="1" x14ac:dyDescent="0.3">
      <c r="A14" s="6"/>
      <c r="B14" s="9"/>
      <c r="C14" s="9" t="s">
        <v>81</v>
      </c>
      <c r="D14" s="19">
        <v>122.71616825439</v>
      </c>
      <c r="E14" s="19">
        <v>9.6568615806490996</v>
      </c>
      <c r="F14" s="19">
        <v>0</v>
      </c>
      <c r="G14" s="19">
        <v>0</v>
      </c>
      <c r="H14" s="19">
        <v>132.37302983504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0</v>
      </c>
      <c r="E13" s="19">
        <v>0</v>
      </c>
      <c r="F13" s="19">
        <v>0</v>
      </c>
      <c r="G13" s="19">
        <v>0.96975274831983005</v>
      </c>
      <c r="H13" s="19">
        <v>0.96975274831983005</v>
      </c>
      <c r="J13" s="5"/>
    </row>
    <row r="14" spans="1:14" ht="17.100000000000001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0.96975274831983005</v>
      </c>
      <c r="H14" s="19">
        <v>0.96975274831983005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26</v>
      </c>
      <c r="D13" s="19">
        <v>1338.2524665359999</v>
      </c>
      <c r="E13" s="19">
        <v>20.360559805472999</v>
      </c>
      <c r="F13" s="19">
        <v>0</v>
      </c>
      <c r="G13" s="19">
        <v>0</v>
      </c>
      <c r="H13" s="19">
        <v>1358.6130263415</v>
      </c>
      <c r="J13" s="5"/>
    </row>
    <row r="14" spans="1:14" ht="17.100000000000001" customHeight="1" x14ac:dyDescent="0.3">
      <c r="A14" s="6"/>
      <c r="B14" s="9"/>
      <c r="C14" s="9" t="s">
        <v>81</v>
      </c>
      <c r="D14" s="19">
        <v>1338.2524665359999</v>
      </c>
      <c r="E14" s="19">
        <v>20.360559805472999</v>
      </c>
      <c r="F14" s="19">
        <v>0</v>
      </c>
      <c r="G14" s="19">
        <v>0</v>
      </c>
      <c r="H14" s="19">
        <v>1358.6130263415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15.20406159577</v>
      </c>
      <c r="H13" s="19">
        <v>15.20406159577</v>
      </c>
      <c r="J13" s="5"/>
    </row>
    <row r="14" spans="1:14" ht="17.100000000000001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15.20406159577</v>
      </c>
      <c r="H14" s="19">
        <v>15.20406159577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89</v>
      </c>
      <c r="D13" s="19">
        <v>0</v>
      </c>
      <c r="E13" s="19">
        <v>0</v>
      </c>
      <c r="F13" s="19">
        <v>0</v>
      </c>
      <c r="G13" s="19">
        <v>95.742996926862006</v>
      </c>
      <c r="H13" s="19">
        <v>95.742996926862006</v>
      </c>
      <c r="J13" s="5"/>
    </row>
    <row r="14" spans="1:14" ht="17.100000000000001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95.742996926862006</v>
      </c>
      <c r="H14" s="19">
        <v>95.742996926862006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H3" sqref="H3:H4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1507.1598705206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1460.9686347904001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30.017421386121999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80</v>
      </c>
      <c r="B8" s="98"/>
      <c r="C8" s="95" t="s">
        <v>105</v>
      </c>
      <c r="D8" s="44">
        <v>132.37302983504</v>
      </c>
      <c r="E8" s="41">
        <v>4</v>
      </c>
      <c r="F8" s="41" t="s">
        <v>104</v>
      </c>
      <c r="G8" s="44">
        <v>33.093257458761002</v>
      </c>
      <c r="H8" s="47"/>
    </row>
    <row r="9" spans="1:8" x14ac:dyDescent="0.3">
      <c r="A9" s="99">
        <v>1</v>
      </c>
      <c r="B9" s="42" t="s">
        <v>100</v>
      </c>
      <c r="C9" s="95"/>
      <c r="D9" s="44">
        <v>122.71616825439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101</v>
      </c>
      <c r="C10" s="95"/>
      <c r="D10" s="44">
        <v>9.6568615806490996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26</v>
      </c>
      <c r="B13" s="98"/>
      <c r="C13" s="95" t="s">
        <v>26</v>
      </c>
      <c r="D13" s="44">
        <v>1358.6130263415</v>
      </c>
      <c r="E13" s="41">
        <v>0.38</v>
      </c>
      <c r="F13" s="41" t="s">
        <v>106</v>
      </c>
      <c r="G13" s="44">
        <v>3575.2974377406999</v>
      </c>
      <c r="H13" s="47"/>
    </row>
    <row r="14" spans="1:8" x14ac:dyDescent="0.3">
      <c r="A14" s="99">
        <v>2</v>
      </c>
      <c r="B14" s="42" t="s">
        <v>100</v>
      </c>
      <c r="C14" s="95"/>
      <c r="D14" s="44">
        <v>1338.2524665359999</v>
      </c>
      <c r="E14" s="41"/>
      <c r="F14" s="41"/>
      <c r="G14" s="41"/>
      <c r="H14" s="96" t="s">
        <v>25</v>
      </c>
    </row>
    <row r="15" spans="1:8" x14ac:dyDescent="0.3">
      <c r="A15" s="95"/>
      <c r="B15" s="42" t="s">
        <v>101</v>
      </c>
      <c r="C15" s="95"/>
      <c r="D15" s="44">
        <v>20.360559805472999</v>
      </c>
      <c r="E15" s="41"/>
      <c r="F15" s="41"/>
      <c r="G15" s="41"/>
      <c r="H15" s="96"/>
    </row>
    <row r="16" spans="1:8" x14ac:dyDescent="0.3">
      <c r="A16" s="95"/>
      <c r="B16" s="42" t="s">
        <v>102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103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107</v>
      </c>
      <c r="B18" s="42" t="s">
        <v>100</v>
      </c>
      <c r="C18" s="37"/>
      <c r="D18" s="43">
        <v>1460.9686347904001</v>
      </c>
      <c r="E18" s="41"/>
      <c r="F18" s="41"/>
      <c r="G18" s="41"/>
      <c r="H18" s="47"/>
    </row>
    <row r="19" spans="1:8" x14ac:dyDescent="0.3">
      <c r="A19" s="95"/>
      <c r="B19" s="42" t="s">
        <v>101</v>
      </c>
      <c r="C19" s="37"/>
      <c r="D19" s="43">
        <v>30.017421386121999</v>
      </c>
      <c r="E19" s="41"/>
      <c r="F19" s="41"/>
      <c r="G19" s="41"/>
      <c r="H19" s="47"/>
    </row>
    <row r="20" spans="1:8" x14ac:dyDescent="0.3">
      <c r="A20" s="95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103</v>
      </c>
      <c r="C21" s="37"/>
      <c r="D21" s="43">
        <v>16.173814344088999</v>
      </c>
      <c r="E21" s="41"/>
      <c r="F21" s="41"/>
      <c r="G21" s="41"/>
      <c r="H21" s="47"/>
    </row>
    <row r="22" spans="1:8" x14ac:dyDescent="0.3">
      <c r="A22" s="97" t="s">
        <v>84</v>
      </c>
      <c r="B22" s="98"/>
      <c r="C22" s="95" t="s">
        <v>105</v>
      </c>
      <c r="D22" s="44">
        <v>0.96975274831983005</v>
      </c>
      <c r="E22" s="41">
        <v>4</v>
      </c>
      <c r="F22" s="41" t="s">
        <v>104</v>
      </c>
      <c r="G22" s="44">
        <v>0.24243818707996001</v>
      </c>
      <c r="H22" s="47"/>
    </row>
    <row r="23" spans="1:8" x14ac:dyDescent="0.3">
      <c r="A23" s="99">
        <v>1</v>
      </c>
      <c r="B23" s="42" t="s">
        <v>100</v>
      </c>
      <c r="C23" s="95"/>
      <c r="D23" s="44">
        <v>0</v>
      </c>
      <c r="E23" s="41"/>
      <c r="F23" s="41"/>
      <c r="G23" s="41"/>
      <c r="H23" s="96" t="s">
        <v>25</v>
      </c>
    </row>
    <row r="24" spans="1:8" x14ac:dyDescent="0.3">
      <c r="A24" s="95"/>
      <c r="B24" s="42" t="s">
        <v>101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102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103</v>
      </c>
      <c r="C26" s="95"/>
      <c r="D26" s="44">
        <v>0.96975274831983005</v>
      </c>
      <c r="E26" s="41"/>
      <c r="F26" s="41"/>
      <c r="G26" s="41"/>
      <c r="H26" s="96"/>
    </row>
    <row r="27" spans="1:8" x14ac:dyDescent="0.3">
      <c r="A27" s="97" t="s">
        <v>87</v>
      </c>
      <c r="B27" s="98"/>
      <c r="C27" s="95" t="s">
        <v>26</v>
      </c>
      <c r="D27" s="44">
        <v>15.20406159577</v>
      </c>
      <c r="E27" s="41">
        <v>0.38</v>
      </c>
      <c r="F27" s="41" t="s">
        <v>106</v>
      </c>
      <c r="G27" s="44">
        <v>40.01068840992</v>
      </c>
      <c r="H27" s="47"/>
    </row>
    <row r="28" spans="1:8" x14ac:dyDescent="0.3">
      <c r="A28" s="99">
        <v>2</v>
      </c>
      <c r="B28" s="42" t="s">
        <v>100</v>
      </c>
      <c r="C28" s="95"/>
      <c r="D28" s="44">
        <v>0</v>
      </c>
      <c r="E28" s="41"/>
      <c r="F28" s="41"/>
      <c r="G28" s="41"/>
      <c r="H28" s="96" t="s">
        <v>25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15.20406159577</v>
      </c>
      <c r="E31" s="41"/>
      <c r="F31" s="41"/>
      <c r="G31" s="41"/>
      <c r="H31" s="96"/>
    </row>
    <row r="32" spans="1:8" ht="24.6" x14ac:dyDescent="0.3">
      <c r="A32" s="100" t="s">
        <v>89</v>
      </c>
      <c r="B32" s="94"/>
      <c r="C32" s="37"/>
      <c r="D32" s="43">
        <v>95.742996926862006</v>
      </c>
      <c r="E32" s="41"/>
      <c r="F32" s="41"/>
      <c r="G32" s="41"/>
      <c r="H32" s="47"/>
    </row>
    <row r="33" spans="1:8" x14ac:dyDescent="0.3">
      <c r="A33" s="95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103</v>
      </c>
      <c r="C36" s="37"/>
      <c r="D36" s="43">
        <v>95.742996926862006</v>
      </c>
      <c r="E36" s="41"/>
      <c r="F36" s="41"/>
      <c r="G36" s="41"/>
      <c r="H36" s="47"/>
    </row>
    <row r="37" spans="1:8" x14ac:dyDescent="0.3">
      <c r="A37" s="97" t="s">
        <v>89</v>
      </c>
      <c r="B37" s="98"/>
      <c r="C37" s="95" t="s">
        <v>26</v>
      </c>
      <c r="D37" s="44">
        <v>95.742996926862006</v>
      </c>
      <c r="E37" s="41">
        <v>0.38</v>
      </c>
      <c r="F37" s="41" t="s">
        <v>106</v>
      </c>
      <c r="G37" s="44">
        <v>251.95525507068999</v>
      </c>
      <c r="H37" s="47"/>
    </row>
    <row r="38" spans="1:8" x14ac:dyDescent="0.3">
      <c r="A38" s="99">
        <v>1</v>
      </c>
      <c r="B38" s="42" t="s">
        <v>100</v>
      </c>
      <c r="C38" s="95"/>
      <c r="D38" s="44">
        <v>0</v>
      </c>
      <c r="E38" s="41"/>
      <c r="F38" s="41"/>
      <c r="G38" s="41"/>
      <c r="H38" s="96" t="s">
        <v>25</v>
      </c>
    </row>
    <row r="39" spans="1:8" x14ac:dyDescent="0.3">
      <c r="A39" s="95"/>
      <c r="B39" s="42" t="s">
        <v>101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102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103</v>
      </c>
      <c r="C41" s="95"/>
      <c r="D41" s="44">
        <v>95.742996926862006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101" t="s">
        <v>109</v>
      </c>
      <c r="B44" s="101"/>
      <c r="C44" s="101"/>
      <c r="D44" s="101"/>
      <c r="E44" s="101"/>
      <c r="F44" s="101"/>
      <c r="G44" s="101"/>
      <c r="H44" s="101"/>
    </row>
    <row r="45" spans="1:8" x14ac:dyDescent="0.3">
      <c r="A45" s="101" t="s">
        <v>110</v>
      </c>
      <c r="B45" s="101"/>
      <c r="C45" s="101"/>
      <c r="D45" s="101"/>
      <c r="E45" s="101"/>
      <c r="F45" s="101"/>
      <c r="G45" s="101"/>
      <c r="H45" s="101"/>
    </row>
  </sheetData>
  <mergeCells count="27">
    <mergeCell ref="A45:H45"/>
    <mergeCell ref="A37:B37"/>
    <mergeCell ref="H38:H41"/>
    <mergeCell ref="C37:C41"/>
    <mergeCell ref="A38:A41"/>
    <mergeCell ref="A44:H44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customHeight="1" x14ac:dyDescent="0.3">
      <c r="A4" s="25" t="s">
        <v>120</v>
      </c>
      <c r="B4" s="26" t="s">
        <v>104</v>
      </c>
      <c r="C4" s="27">
        <v>17</v>
      </c>
      <c r="D4" s="27">
        <v>25.632087662364999</v>
      </c>
      <c r="E4" s="26">
        <v>0.4</v>
      </c>
      <c r="F4" s="25" t="s">
        <v>120</v>
      </c>
      <c r="G4" s="27">
        <v>415.31473299999999</v>
      </c>
      <c r="H4" s="28" t="s">
        <v>140</v>
      </c>
    </row>
    <row r="5" spans="1:8" ht="39" hidden="1" customHeight="1" x14ac:dyDescent="0.3">
      <c r="A5" s="25" t="s">
        <v>121</v>
      </c>
      <c r="B5" s="26" t="s">
        <v>104</v>
      </c>
      <c r="C5" s="27">
        <v>14.067920128260999</v>
      </c>
      <c r="D5" s="27">
        <v>19.447555803385999</v>
      </c>
      <c r="E5" s="26">
        <v>0.4</v>
      </c>
      <c r="F5" s="25" t="s">
        <v>121</v>
      </c>
      <c r="G5" s="27">
        <v>273.58666173194001</v>
      </c>
      <c r="H5" s="28"/>
    </row>
    <row r="6" spans="1:8" ht="39" hidden="1" customHeight="1" x14ac:dyDescent="0.3">
      <c r="A6" s="25" t="s">
        <v>122</v>
      </c>
      <c r="B6" s="26" t="s">
        <v>104</v>
      </c>
      <c r="C6" s="27">
        <v>1.2738667832677</v>
      </c>
      <c r="D6" s="27">
        <v>80.053876886355994</v>
      </c>
      <c r="E6" s="26">
        <v>0.4</v>
      </c>
      <c r="F6" s="25" t="s">
        <v>122</v>
      </c>
      <c r="G6" s="27">
        <v>101.97797463732999</v>
      </c>
      <c r="H6" s="28"/>
    </row>
    <row r="7" spans="1:8" ht="39" customHeight="1" x14ac:dyDescent="0.3">
      <c r="A7" s="25" t="s">
        <v>123</v>
      </c>
      <c r="B7" s="26" t="s">
        <v>106</v>
      </c>
      <c r="C7" s="27">
        <v>0.41943448476897999</v>
      </c>
      <c r="D7" s="27">
        <v>881.09974599531995</v>
      </c>
      <c r="E7" s="26">
        <v>0.4</v>
      </c>
      <c r="F7" s="25" t="s">
        <v>123</v>
      </c>
      <c r="G7" s="27">
        <v>369.56361799163</v>
      </c>
      <c r="H7" s="28" t="s">
        <v>141</v>
      </c>
    </row>
    <row r="8" spans="1:8" ht="39" hidden="1" customHeight="1" x14ac:dyDescent="0.3">
      <c r="A8" s="25" t="s">
        <v>124</v>
      </c>
      <c r="B8" s="26" t="s">
        <v>104</v>
      </c>
      <c r="C8" s="27">
        <v>13.015595394257</v>
      </c>
      <c r="D8" s="27">
        <v>19.225895489928</v>
      </c>
      <c r="E8" s="26">
        <v>0.4</v>
      </c>
      <c r="F8" s="26"/>
      <c r="G8" s="27">
        <v>250.23647678917999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107-02-01(1)</vt:lpstr>
      <vt:lpstr>ОСР 107-07-01(1)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2025-11-18T08:37:07Z</dcterms:modified>
</cp:coreProperties>
</file>